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dp111148\Downloads\"/>
    </mc:Choice>
  </mc:AlternateContent>
  <xr:revisionPtr revIDLastSave="0" documentId="13_ncr:1_{D749C5CF-AC4C-4A2A-B378-920096381FA4}" xr6:coauthVersionLast="47" xr6:coauthVersionMax="47" xr10:uidLastSave="{00000000-0000-0000-0000-000000000000}"/>
  <bookViews>
    <workbookView xWindow="-110" yWindow="-110" windowWidth="19420" windowHeight="10300" xr2:uid="{EECD684B-9F5C-4152-B84B-80C5DA77CBE9}"/>
  </bookViews>
  <sheets>
    <sheet name="Remuneração aos acionistas" sheetId="1" r:id="rId1"/>
    <sheet name="Shareholders remuneration" sheetId="2" r:id="rId2"/>
  </sheets>
  <definedNames>
    <definedName name="_xlnm._FilterDatabase" localSheetId="0" hidden="1">'Remuneração aos acionistas'!$A$3:$M$7</definedName>
    <definedName name="_xlnm._FilterDatabase" localSheetId="1" hidden="1">'Shareholders remuneration'!$A$3:$M$7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2" l="1"/>
  <c r="H7" i="2"/>
  <c r="G7" i="2"/>
  <c r="F7" i="2"/>
  <c r="I6" i="2"/>
  <c r="H6" i="2"/>
  <c r="G6" i="2"/>
  <c r="F6" i="2"/>
  <c r="E6" i="2"/>
  <c r="D6" i="2"/>
  <c r="C6" i="2"/>
  <c r="F7" i="1" l="1"/>
  <c r="H6" i="1"/>
  <c r="G4" i="1"/>
  <c r="I4" i="1" s="1"/>
  <c r="I4" i="2" s="1"/>
  <c r="G5" i="1"/>
  <c r="I5" i="1" s="1"/>
  <c r="I5" i="2" s="1"/>
  <c r="G6" i="1"/>
  <c r="I6" i="1" s="1"/>
  <c r="G4" i="2"/>
  <c r="G5" i="2"/>
  <c r="F5" i="2"/>
  <c r="F4" i="2"/>
  <c r="H5" i="1"/>
  <c r="H5" i="2" s="1"/>
  <c r="H4" i="1"/>
  <c r="H4" i="2" s="1"/>
  <c r="G7" i="1" l="1"/>
  <c r="H7" i="1"/>
  <c r="I7" i="1"/>
  <c r="E5" i="2"/>
  <c r="E4" i="2"/>
  <c r="D5" i="2"/>
  <c r="D4" i="2"/>
  <c r="C4" i="2"/>
  <c r="C5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<sst xmlns="http://schemas.openxmlformats.org/spreadsheetml/2006/main" count="50" uniqueCount="37">
  <si>
    <t>Competência</t>
  </si>
  <si>
    <t>Aprovação</t>
  </si>
  <si>
    <t>Posição Acionária</t>
  </si>
  <si>
    <t>Pagamento</t>
  </si>
  <si>
    <t>Payout %</t>
  </si>
  <si>
    <t>Aviso aos acionistas</t>
  </si>
  <si>
    <t>Valor bruto (R$)</t>
  </si>
  <si>
    <t>Valor líquido (R$)</t>
  </si>
  <si>
    <t>Link</t>
  </si>
  <si>
    <t>JCP</t>
  </si>
  <si>
    <t>Novo Aviso aos Acionistas</t>
  </si>
  <si>
    <t>Valor bruto por ação R$</t>
  </si>
  <si>
    <t>Valor líquido por ação R$</t>
  </si>
  <si>
    <t>Lucro líquido
(R$)</t>
  </si>
  <si>
    <t>Total</t>
  </si>
  <si>
    <t>Approval</t>
  </si>
  <si>
    <t>Gross Amount (R$)</t>
  </si>
  <si>
    <t>Gross Amount per Share (R$)</t>
  </si>
  <si>
    <t>Net Amount (R$)</t>
  </si>
  <si>
    <t>Net Amount per Share (R$)</t>
  </si>
  <si>
    <t>Net Income (R$)</t>
  </si>
  <si>
    <t>Notice to Shareholders</t>
  </si>
  <si>
    <t>New Notice to Shareholders</t>
  </si>
  <si>
    <t>Type</t>
  </si>
  <si>
    <t>Period</t>
  </si>
  <si>
    <t>Record Date</t>
  </si>
  <si>
    <t>Payment</t>
  </si>
  <si>
    <t>Tipo</t>
  </si>
  <si>
    <t>6M26</t>
  </si>
  <si>
    <t>3T26</t>
  </si>
  <si>
    <t>9M26</t>
  </si>
  <si>
    <t>Dividendos e JCP</t>
  </si>
  <si>
    <t>3Q26</t>
  </si>
  <si>
    <t>IOE</t>
  </si>
  <si>
    <t>Dividendo</t>
  </si>
  <si>
    <t>Dividend</t>
  </si>
  <si>
    <t>Dividends and IOE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</si>
</sst>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"/>
    <numFmt numFmtId="165" formatCode="#,##0.000000000"/>
    <numFmt numFmtId="166" formatCode="0.0%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rgb="FF0066FF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b/>
      <u/>
      <sz val="11"/>
      <color rgb="FF0066FF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9" fontId="5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ill="1" applyAlignment="1">
      <alignment horizontal="center"/>
    </xf>
    <xf numFmtId="3" fontId="0" fillId="0" borderId="0" xfId="0" applyNumberFormat="1" applyAlignment="1">
      <alignment horizontal="center"/>
    </xf>
    <xf numFmtId="166" fontId="0" fillId="0" borderId="0" xfId="3" applyNumberFormat="1" applyFont="1" applyFill="1" applyAlignment="1">
      <alignment horizont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6" fillId="0" borderId="0" xfId="1" applyFont="1" applyFill="1" applyAlignment="1">
      <alignment horizontal="center"/>
    </xf>
    <xf numFmtId="9" fontId="0" fillId="0" borderId="0" xfId="3" applyFont="1" applyFill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7" fillId="0" borderId="0" xfId="0" applyFont="1"/>
    <xf numFmtId="9" fontId="1" fillId="0" borderId="0" xfId="3" applyFont="1" applyFill="1" applyAlignment="1">
      <alignment horizontal="center" vertical="center"/>
    </xf>
    <xf numFmtId="9" fontId="0" fillId="0" borderId="0" xfId="3" applyFont="1" applyAlignment="1">
      <alignment horizontal="center"/>
    </xf>
    <xf numFmtId="14" fontId="9" fillId="0" borderId="0" xfId="0" applyNumberFormat="1" applyFont="1" applyAlignment="1">
      <alignment horizontal="left"/>
    </xf>
    <xf numFmtId="166" fontId="1" fillId="0" borderId="0" xfId="3" applyNumberFormat="1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</cellXfs>
  <cellStyles count="4">
    <cellStyle name="Hiperlink" xfId="1" builtinId="8"/>
    <cellStyle name="Normal" xfId="0" builtinId="0"/>
    <cellStyle name="Normal 2 2" xfId="2" xr:uid="{C1E3BEF5-39AE-4390-A4C7-DF19D43773CD}"/>
    <cellStyle name="Porcentagem" xfId="3" builtinId="5"/>
  </cellStyles>
  <dxfs count="32"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66FF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66FF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3" formatCode="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0.00000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rgb="FF000000"/>
          <bgColor auto="1"/>
        </patternFill>
      </fill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66FF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66FF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3" formatCode="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0.00000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1A2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D684E4-07AB-4473-93EE-6128342B59A2}" name="Tabela1" displayName="Tabela1" ref="A3:M7" totalsRowShown="0" headerRowDxfId="31" dataDxfId="29" headerRowBorderDxfId="30">
  <tableColumns count="13">
    <tableColumn id="1" xr3:uid="{B02A62CB-246F-40E3-8163-07683BDEECA4}" name="Tipo" dataDxfId="28"/>
    <tableColumn id="2" xr3:uid="{100402C6-9D5E-4F54-84B7-F2BA25C9871D}" name="Competência" dataDxfId="27"/>
    <tableColumn id="3" xr3:uid="{FF76B6F0-B8D8-40B9-9327-F244B65F8707}" name="Aprovação" dataDxfId="26"/>
    <tableColumn id="4" xr3:uid="{AF223963-BDBB-47CF-8E28-3BF1A344B38D}" name="Posição Acionária" dataDxfId="25"/>
    <tableColumn id="5" xr3:uid="{8733675E-FF3D-44C4-8F10-AE16805DA767}" name="Pagamento" dataDxfId="24"/>
    <tableColumn id="6" xr3:uid="{BBDB4674-8459-4542-8CFC-BADF29764585}" name="Valor bruto (R$)" dataDxfId="23"/>
    <tableColumn id="7" xr3:uid="{C857271B-5922-4ECC-B55A-05A88D7720F4}" name="Valor bruto por ação R$" dataDxfId="22"/>
    <tableColumn id="8" xr3:uid="{B5906045-62A8-4869-91A9-1B59BA5FFB38}" name="Valor líquido (R$)" dataDxfId="21"/>
    <tableColumn id="9" xr3:uid="{F5CBD2E1-0AD3-4ADA-90D8-1DFA39169254}" name="Valor líquido por ação R$" dataDxfId="20"/>
    <tableColumn id="10" xr3:uid="{2281AC3A-C7B8-4F5E-8B56-47174C4AECBD}" name="Lucro líquido_x000a_(R$)" dataDxfId="19">
      <calculatedColumnFormula>3492.87328258007*1000000</calculatedColumnFormula>
    </tableColumn>
    <tableColumn id="11" xr3:uid="{A815FFB3-1470-447E-9422-93B77DD04AD6}" name="Payout %" dataDxfId="18" dataCellStyle="Porcentagem">
      <calculatedColumnFormula>Tabela1[[#This Row],[Valor bruto (R$)]]/Tabela1[[#This Row],[Lucro líquido
(R$)]]</calculatedColumnFormula>
    </tableColumn>
    <tableColumn id="12" xr3:uid="{04606E80-B1ED-4F82-80FA-DD6FF3FFFFDF}" name="Aviso aos acionistas" dataDxfId="17" dataCellStyle="Hiperlink"/>
    <tableColumn id="13" xr3:uid="{43D524A6-8F51-4658-A590-A81D8F4D4084}" name="Novo Aviso aos Acionistas" dataDxfId="16" dataCellStyle="Hiperlink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C794971-F1E2-4130-A88D-C1F627B54CE3}" name="Tabela13" displayName="Tabela13" ref="A3:M7" totalsRowShown="0" headerRowDxfId="15" dataDxfId="13" headerRowBorderDxfId="14">
  <tableColumns count="13">
    <tableColumn id="1" xr3:uid="{3A978B23-0813-4482-9633-31B2F6216E61}" name="Type" dataDxfId="12"/>
    <tableColumn id="2" xr3:uid="{B52A55DE-E366-4D01-9F56-E6915B89DCC0}" name="Period" dataDxfId="11"/>
    <tableColumn id="3" xr3:uid="{BEAF7BDC-3E00-477F-AA68-B546AF2652B3}" name="Approval" dataDxfId="10"/>
    <tableColumn id="4" xr3:uid="{6153DADE-2BE0-4839-BCFD-B14C7B7D9B2A}" name="Record Date" dataDxfId="9"/>
    <tableColumn id="5" xr3:uid="{E6903032-2D4F-41E9-879B-FF2CA78418C9}" name="Payment" dataDxfId="8"/>
    <tableColumn id="6" xr3:uid="{AB3ECF7F-1028-43B9-B460-227B32C16873}" name="Gross Amount (R$)" dataDxfId="7"/>
    <tableColumn id="7" xr3:uid="{0FBCBC9F-536D-4EEC-B715-E879BA8A5BAD}" name="Gross Amount per Share (R$)" dataDxfId="6"/>
    <tableColumn id="8" xr3:uid="{81C28C2E-14AF-4705-8AC2-6CBAC8D716C4}" name="Net Amount (R$)" dataDxfId="5"/>
    <tableColumn id="9" xr3:uid="{7C08D96B-3626-43F6-BD56-3529A8C80450}" name="Net Amount per Share (R$)" dataDxfId="4"/>
    <tableColumn id="10" xr3:uid="{AEA8E373-237C-4B75-9828-63DC696673FD}" name="Net Income (R$)" dataDxfId="3">
      <calculatedColumnFormula>Tabela1[[#This Row],[Lucro líquido
(R$)]]</calculatedColumnFormula>
    </tableColumn>
    <tableColumn id="11" xr3:uid="{2D737080-A8C8-400B-AFF8-7889E014C675}" name="Payout %" dataDxfId="2" dataCellStyle="Porcentagem">
      <calculatedColumnFormula>Tabela13[[#This Row],[Gross Amount (R$)]]/Tabela13[[#This Row],[Net Income (R$)]]</calculatedColumnFormula>
    </tableColumn>
    <tableColumn id="12" xr3:uid="{D9571E8C-1510-42CA-95C4-0E46565A018D}" name="Notice to Shareholders" dataDxfId="1" dataCellStyle="Hiperlink"/>
    <tableColumn id="13" xr3:uid="{65A4AE6F-46C0-49AE-9589-2212491BAE1E}" name="New Notice to Shareholders" dataDxfId="0" dataCellStyle="Hiperlink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lemanager-cdn.mziq.com/published/c504a4a5-75e7-4404-8af7-524b50cd7e11/e86cb6b1-293e-41dc-8464-e5d3f1054332" TargetMode="External"/><Relationship Id="rId2" Type="http://schemas.openxmlformats.org/officeDocument/2006/relationships/hyperlink" Target="https://filemanager-cdn.mziq.com/published/c504a4a5-75e7-4404-8af7-524b50cd7e11/aae5c214-9a7c-4ac0-9d08-a1f2b0737351" TargetMode="External"/><Relationship Id="rId1" Type="http://schemas.openxmlformats.org/officeDocument/2006/relationships/hyperlink" Target="https://api.mziq.com/mzfilemanager/v2/d/c504a4a5-75e7-4404-8af7-524b50cd7e11/e31bb526-4b92-768a-fda1-22e3c2d84995?origin=2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filemanager-cdn.mziq.com/published/c504a4a5-75e7-4404-8af7-524b50cd7e11/638558b9-caa9-4792-8541-bb8dc4cb1cbd" TargetMode="External"/><Relationship Id="rId2" Type="http://schemas.openxmlformats.org/officeDocument/2006/relationships/hyperlink" Target="https://filemanager-cdn.mziq.com/published/c504a4a5-75e7-4404-8af7-524b50cd7e11/7b1bcddc-04c7-4233-ab96-d18fd6126c9b" TargetMode="External"/><Relationship Id="rId1" Type="http://schemas.openxmlformats.org/officeDocument/2006/relationships/hyperlink" Target="https://api.mziq.com/mzfilemanager/v2/d/c504a4a5-75e7-4404-8af7-524b50cd7e11/2eeb74ef-075a-eebd-ffed-174f9aaac1e3?origin=2" TargetMode="External"/><Relationship Id="rId5" Type="http://schemas.openxmlformats.org/officeDocument/2006/relationships/table" Target="../tables/table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4E568-3B16-4ED6-A507-BCE4D442C2D3}">
  <dimension ref="A1:N19"/>
  <sheetViews>
    <sheetView showGridLines="0" tabSelected="1" zoomScale="8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14" sqref="N14"/>
    </sheetView>
  </sheetViews>
  <sheetFormatPr defaultRowHeight="14.5" outlineLevelRow="1" x14ac:dyDescent="0.35"/>
  <cols>
    <col min="1" max="1" width="11.6328125" customWidth="1"/>
    <col min="2" max="2" width="12.6328125" customWidth="1"/>
    <col min="3" max="5" width="11.6328125" customWidth="1"/>
    <col min="6" max="6" width="14.54296875" customWidth="1"/>
    <col min="7" max="7" width="12.453125" customWidth="1"/>
    <col min="8" max="8" width="13.90625" customWidth="1"/>
    <col min="9" max="9" width="11.6328125" customWidth="1"/>
    <col min="10" max="10" width="12.90625" hidden="1" customWidth="1"/>
    <col min="11" max="11" width="11.6328125" hidden="1" customWidth="1"/>
    <col min="12" max="12" width="11.6328125" customWidth="1"/>
    <col min="13" max="13" width="13.81640625" hidden="1" customWidth="1"/>
    <col min="14" max="14" width="11.36328125" bestFit="1" customWidth="1"/>
    <col min="16" max="16" width="14.453125" bestFit="1" customWidth="1"/>
  </cols>
  <sheetData>
    <row r="1" spans="1:14" ht="30" customHeight="1" x14ac:dyDescent="0.35">
      <c r="A1" s="1" t="e" vm="1">
        <v>#VALUE!</v>
      </c>
      <c r="H1" s="12"/>
    </row>
    <row r="2" spans="1:14" s="27" customFormat="1" ht="22" customHeight="1" x14ac:dyDescent="0.4">
      <c r="A2" s="32" t="s">
        <v>31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4" ht="31.5" customHeight="1" thickBot="1" x14ac:dyDescent="0.4">
      <c r="A3" s="6" t="s">
        <v>27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6</v>
      </c>
      <c r="G3" s="6" t="s">
        <v>11</v>
      </c>
      <c r="H3" s="13" t="s">
        <v>7</v>
      </c>
      <c r="I3" s="6" t="s">
        <v>12</v>
      </c>
      <c r="J3" s="6" t="s">
        <v>13</v>
      </c>
      <c r="K3" s="6" t="s">
        <v>4</v>
      </c>
      <c r="L3" s="6" t="s">
        <v>5</v>
      </c>
      <c r="M3" s="6" t="s">
        <v>10</v>
      </c>
    </row>
    <row r="4" spans="1:14" outlineLevel="1" x14ac:dyDescent="0.35">
      <c r="A4" s="2" t="s">
        <v>9</v>
      </c>
      <c r="B4" s="3" t="s">
        <v>28</v>
      </c>
      <c r="C4" s="2">
        <v>46198</v>
      </c>
      <c r="D4" s="2">
        <v>46203</v>
      </c>
      <c r="E4" s="2">
        <v>46356</v>
      </c>
      <c r="F4" s="10">
        <v>230000000</v>
      </c>
      <c r="G4" s="7">
        <f>Tabela1[[#This Row],[Valor bruto (R$)]]/(2924199731-732100)</f>
        <v>7.8673694745621761E-2</v>
      </c>
      <c r="H4" s="10">
        <f>IF(A4="JCP",F4*(1-0.175),F4)</f>
        <v>189750000</v>
      </c>
      <c r="I4" s="5">
        <f>IF($A4="JCP",G4*(1-0.175),G4)</f>
        <v>6.4905798165137946E-2</v>
      </c>
      <c r="J4" s="10"/>
      <c r="K4" s="20"/>
      <c r="L4" s="9" t="s">
        <v>8</v>
      </c>
      <c r="M4" s="8"/>
      <c r="N4" s="12"/>
    </row>
    <row r="5" spans="1:14" outlineLevel="1" x14ac:dyDescent="0.35">
      <c r="A5" s="2" t="s">
        <v>9</v>
      </c>
      <c r="B5" s="3" t="s">
        <v>29</v>
      </c>
      <c r="C5" s="2">
        <v>46286</v>
      </c>
      <c r="D5" s="2">
        <v>46289</v>
      </c>
      <c r="E5" s="2">
        <v>46444</v>
      </c>
      <c r="F5" s="10">
        <v>250000000</v>
      </c>
      <c r="G5" s="7">
        <f>Tabela1[[#This Row],[Valor bruto (R$)]]/(2924199731-732100)</f>
        <v>8.5514885593067136E-2</v>
      </c>
      <c r="H5" s="10">
        <f t="shared" ref="H5" si="0">IF(A5="JCP",F5*(1-0.175),F5)</f>
        <v>206250000</v>
      </c>
      <c r="I5" s="5">
        <f t="shared" ref="I5" si="1">IF($A5="JCP",G5*(1-0.175),G5)</f>
        <v>7.0549780614280383E-2</v>
      </c>
      <c r="J5" s="10"/>
      <c r="K5" s="20"/>
      <c r="L5" s="9" t="s">
        <v>8</v>
      </c>
      <c r="M5" s="8"/>
      <c r="N5" s="12"/>
    </row>
    <row r="6" spans="1:14" outlineLevel="1" x14ac:dyDescent="0.35">
      <c r="A6" s="2" t="s">
        <v>34</v>
      </c>
      <c r="B6" s="3" t="s">
        <v>29</v>
      </c>
      <c r="C6" s="2">
        <v>46316</v>
      </c>
      <c r="D6" s="2">
        <v>46325</v>
      </c>
      <c r="E6" s="2">
        <v>46473</v>
      </c>
      <c r="F6" s="10">
        <v>1000000000</v>
      </c>
      <c r="G6" s="7">
        <f>Tabela1[[#This Row],[Valor bruto (R$)]]/(2924199731-732100)</f>
        <v>0.34205954237226854</v>
      </c>
      <c r="H6" s="10">
        <f t="shared" ref="H6" si="2">IF(A6="JCP",F6*(1-0.175),F6)</f>
        <v>1000000000</v>
      </c>
      <c r="I6" s="5">
        <f t="shared" ref="I6" si="3">IF($A6="JCP",G6*(1-0.175),G6)</f>
        <v>0.34205954237226854</v>
      </c>
      <c r="J6" s="10"/>
      <c r="K6" s="20"/>
      <c r="L6" s="9" t="s">
        <v>8</v>
      </c>
      <c r="M6" s="8"/>
      <c r="N6" s="12"/>
    </row>
    <row r="7" spans="1:14" x14ac:dyDescent="0.35">
      <c r="A7" s="14" t="s">
        <v>14</v>
      </c>
      <c r="B7" s="15" t="s">
        <v>30</v>
      </c>
      <c r="C7" s="14"/>
      <c r="D7" s="14"/>
      <c r="E7" s="14"/>
      <c r="F7" s="16">
        <f>SUM(F4:F6)</f>
        <v>1480000000</v>
      </c>
      <c r="G7" s="17">
        <f>SUM(G4:G6)</f>
        <v>0.50624812271095743</v>
      </c>
      <c r="H7" s="16">
        <f>SUM(H4:H6)</f>
        <v>1396000000</v>
      </c>
      <c r="I7" s="18">
        <f>SUM(I4:I6)</f>
        <v>0.47751512115168687</v>
      </c>
      <c r="J7" s="16"/>
      <c r="K7" s="31"/>
      <c r="L7" s="19"/>
      <c r="M7" s="19"/>
      <c r="N7" s="12"/>
    </row>
    <row r="8" spans="1:14" s="1" customFormat="1" x14ac:dyDescent="0.35">
      <c r="A8" s="21"/>
      <c r="B8" s="22"/>
      <c r="C8" s="21"/>
      <c r="D8" s="21"/>
      <c r="E8" s="21"/>
      <c r="F8" s="23"/>
      <c r="G8" s="24"/>
      <c r="H8" s="23"/>
      <c r="I8" s="25"/>
      <c r="J8" s="23"/>
      <c r="K8" s="28"/>
      <c r="L8" s="26"/>
      <c r="M8" s="26"/>
    </row>
    <row r="9" spans="1:14" x14ac:dyDescent="0.35">
      <c r="A9" s="30"/>
      <c r="B9" s="3"/>
      <c r="C9" s="2"/>
      <c r="D9" s="2"/>
      <c r="E9" s="2"/>
      <c r="F9" s="4"/>
      <c r="G9" s="4"/>
      <c r="H9" s="4"/>
      <c r="I9" s="5"/>
      <c r="J9" s="10"/>
      <c r="K9" s="11"/>
      <c r="L9" s="8"/>
      <c r="M9" s="8"/>
    </row>
    <row r="10" spans="1:14" x14ac:dyDescent="0.35">
      <c r="A10" s="2"/>
      <c r="B10" s="3"/>
      <c r="C10" s="2"/>
      <c r="D10" s="2"/>
      <c r="E10" s="2"/>
      <c r="F10" s="4"/>
      <c r="G10" s="4"/>
      <c r="H10" s="4"/>
      <c r="I10" s="5"/>
      <c r="J10" s="10"/>
      <c r="K10" s="11"/>
      <c r="L10" s="9"/>
      <c r="M10" s="9"/>
    </row>
    <row r="11" spans="1:14" x14ac:dyDescent="0.35">
      <c r="A11" s="2"/>
      <c r="B11" s="3"/>
      <c r="C11" s="2"/>
      <c r="D11" s="2"/>
      <c r="E11" s="2"/>
      <c r="F11" s="4"/>
      <c r="G11" s="4"/>
      <c r="H11" s="4"/>
      <c r="I11" s="5"/>
      <c r="J11" s="10"/>
      <c r="K11" s="11"/>
      <c r="L11" s="9"/>
      <c r="M11" s="9"/>
    </row>
    <row r="12" spans="1:14" x14ac:dyDescent="0.35">
      <c r="A12" s="2"/>
      <c r="B12" s="3"/>
      <c r="C12" s="2"/>
      <c r="D12" s="2"/>
      <c r="E12" s="2"/>
      <c r="F12" s="4"/>
      <c r="G12" s="4"/>
      <c r="H12" s="4"/>
      <c r="I12" s="5"/>
      <c r="J12" s="10"/>
      <c r="K12" s="11"/>
      <c r="L12" s="9"/>
      <c r="M12" s="9"/>
    </row>
    <row r="13" spans="1:14" x14ac:dyDescent="0.35">
      <c r="A13" s="2"/>
      <c r="B13" s="3"/>
      <c r="C13" s="2"/>
      <c r="D13" s="2"/>
      <c r="E13" s="2"/>
      <c r="F13" s="4"/>
      <c r="G13" s="4"/>
      <c r="H13" s="4"/>
      <c r="I13" s="5"/>
      <c r="K13" s="11"/>
      <c r="L13" s="9"/>
      <c r="M13" s="9"/>
    </row>
    <row r="14" spans="1:14" x14ac:dyDescent="0.35">
      <c r="A14" s="2"/>
      <c r="B14" s="3"/>
      <c r="C14" s="2"/>
      <c r="D14" s="2"/>
      <c r="E14" s="2"/>
      <c r="F14" s="4"/>
      <c r="G14" s="4"/>
      <c r="H14" s="4"/>
      <c r="I14" s="5"/>
      <c r="J14" s="29"/>
      <c r="K14" s="11"/>
      <c r="L14" s="9"/>
      <c r="M14" s="9"/>
    </row>
    <row r="15" spans="1:14" x14ac:dyDescent="0.35">
      <c r="A15" s="2"/>
      <c r="B15" s="3"/>
      <c r="C15" s="2"/>
      <c r="D15" s="2"/>
      <c r="E15" s="2"/>
      <c r="F15" s="4"/>
      <c r="G15" s="4"/>
      <c r="H15" s="4"/>
      <c r="I15" s="5"/>
      <c r="J15" s="10"/>
      <c r="K15" s="11"/>
      <c r="L15" s="8"/>
      <c r="M15" s="8"/>
    </row>
    <row r="16" spans="1:14" x14ac:dyDescent="0.35">
      <c r="A16" s="2"/>
      <c r="B16" s="3"/>
      <c r="C16" s="2"/>
      <c r="D16" s="2"/>
      <c r="E16" s="2"/>
      <c r="F16" s="4"/>
      <c r="G16" s="4"/>
      <c r="H16" s="4"/>
      <c r="I16" s="5"/>
      <c r="J16" s="10"/>
      <c r="K16" s="11"/>
      <c r="L16" s="8"/>
      <c r="M16" s="8"/>
    </row>
    <row r="17" spans="1:13" x14ac:dyDescent="0.35">
      <c r="A17" s="2"/>
      <c r="B17" s="3"/>
      <c r="C17" s="2"/>
      <c r="D17" s="2"/>
      <c r="E17" s="2"/>
      <c r="F17" s="4"/>
      <c r="G17" s="4"/>
      <c r="H17" s="4"/>
      <c r="I17" s="5"/>
      <c r="J17" s="10"/>
      <c r="K17" s="11"/>
      <c r="L17" s="8"/>
      <c r="M17" s="8"/>
    </row>
    <row r="18" spans="1:13" x14ac:dyDescent="0.35">
      <c r="A18" s="2"/>
      <c r="B18" s="3"/>
      <c r="C18" s="2"/>
      <c r="D18" s="2"/>
      <c r="E18" s="2"/>
      <c r="F18" s="4"/>
      <c r="G18" s="4"/>
      <c r="H18" s="4"/>
      <c r="I18" s="5"/>
      <c r="J18" s="10"/>
      <c r="K18" s="11"/>
      <c r="L18" s="8"/>
      <c r="M18" s="8"/>
    </row>
    <row r="19" spans="1:13" x14ac:dyDescent="0.35">
      <c r="A19" s="2"/>
      <c r="B19" s="3"/>
      <c r="C19" s="2"/>
      <c r="D19" s="2"/>
      <c r="E19" s="2"/>
      <c r="F19" s="4"/>
      <c r="G19" s="4"/>
      <c r="H19" s="4"/>
      <c r="I19" s="5"/>
      <c r="J19" s="10"/>
      <c r="K19" s="11"/>
      <c r="L19" s="8"/>
      <c r="M19" s="8"/>
    </row>
  </sheetData>
  <mergeCells count="1">
    <mergeCell ref="A2:M2"/>
  </mergeCells>
  <hyperlinks>
    <hyperlink ref="L4" r:id="rId1" xr:uid="{36241F4A-16D5-4B4D-8772-7C8CD2922EF2}"/>
    <hyperlink ref="L5" r:id="rId2" xr:uid="{396FFEDB-383C-4669-96A4-187C3DDEE4AC}"/>
    <hyperlink ref="L6" r:id="rId3" xr:uid="{01147577-424F-41D8-847A-D12B89A85C1C}"/>
  </hyperlinks>
  <pageMargins left="0.511811024" right="0.511811024" top="0.78740157499999996" bottom="0.78740157499999996" header="0.31496062000000002" footer="0.31496062000000002"/>
  <pageSetup paperSize="9" orientation="portrait"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57917-A742-4132-AB65-49A0B931A2E1}">
  <dimension ref="A1:N14"/>
  <sheetViews>
    <sheetView showGridLines="0" zoomScale="80" zoomScaleNormal="80" workbookViewId="0">
      <pane ySplit="3" topLeftCell="A4" activePane="bottomLeft" state="frozen"/>
      <selection pane="bottomLeft" activeCell="L14" sqref="L14"/>
    </sheetView>
  </sheetViews>
  <sheetFormatPr defaultRowHeight="14.5" outlineLevelRow="1" x14ac:dyDescent="0.35"/>
  <cols>
    <col min="1" max="1" width="11.6328125" customWidth="1"/>
    <col min="2" max="2" width="12.6328125" customWidth="1"/>
    <col min="3" max="5" width="11.6328125" customWidth="1"/>
    <col min="6" max="6" width="14.54296875" customWidth="1"/>
    <col min="7" max="7" width="13.453125" customWidth="1"/>
    <col min="8" max="9" width="13.90625" customWidth="1"/>
    <col min="10" max="10" width="12.90625" hidden="1" customWidth="1"/>
    <col min="11" max="11" width="11.6328125" hidden="1" customWidth="1"/>
    <col min="12" max="12" width="13.81640625" customWidth="1"/>
    <col min="13" max="13" width="13.81640625" hidden="1" customWidth="1"/>
    <col min="14" max="14" width="11.36328125" bestFit="1" customWidth="1"/>
    <col min="16" max="16" width="14.453125" bestFit="1" customWidth="1"/>
  </cols>
  <sheetData>
    <row r="1" spans="1:14" ht="30" customHeight="1" x14ac:dyDescent="0.35">
      <c r="A1" s="1" t="e" vm="1">
        <v>#VALUE!</v>
      </c>
      <c r="H1" s="12"/>
    </row>
    <row r="2" spans="1:14" s="27" customFormat="1" ht="22" customHeight="1" x14ac:dyDescent="0.4">
      <c r="A2" s="32" t="s">
        <v>36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4" ht="37.5" customHeight="1" thickBot="1" x14ac:dyDescent="0.4">
      <c r="A3" s="6" t="s">
        <v>23</v>
      </c>
      <c r="B3" s="6" t="s">
        <v>24</v>
      </c>
      <c r="C3" s="6" t="s">
        <v>15</v>
      </c>
      <c r="D3" s="6" t="s">
        <v>25</v>
      </c>
      <c r="E3" s="6" t="s">
        <v>26</v>
      </c>
      <c r="F3" s="6" t="s">
        <v>16</v>
      </c>
      <c r="G3" s="6" t="s">
        <v>17</v>
      </c>
      <c r="H3" s="13" t="s">
        <v>18</v>
      </c>
      <c r="I3" s="6" t="s">
        <v>19</v>
      </c>
      <c r="J3" s="6" t="s">
        <v>20</v>
      </c>
      <c r="K3" s="6" t="s">
        <v>4</v>
      </c>
      <c r="L3" s="6" t="s">
        <v>21</v>
      </c>
      <c r="M3" s="6" t="s">
        <v>22</v>
      </c>
    </row>
    <row r="4" spans="1:14" outlineLevel="1" x14ac:dyDescent="0.35">
      <c r="A4" s="2" t="s">
        <v>33</v>
      </c>
      <c r="B4" s="3" t="s">
        <v>28</v>
      </c>
      <c r="C4" s="2" t="str">
        <f>TEXT(Tabela1[[#This Row],[Aprovação]],"MM/DD/AAAA")</f>
        <v>06/25/2026</v>
      </c>
      <c r="D4" s="2" t="str">
        <f>TEXT(Tabela1[[#This Row],[Posição Acionária]],"MM/DD/AAAA")</f>
        <v>06/30/2026</v>
      </c>
      <c r="E4" s="2" t="str">
        <f>TEXT(Tabela1[[#This Row],[Pagamento]],"MM/DD/AAAA")</f>
        <v>11/30/2026</v>
      </c>
      <c r="F4" s="10">
        <f>Tabela1[[#This Row],[Valor bruto (R$)]]</f>
        <v>230000000</v>
      </c>
      <c r="G4" s="7">
        <f>Tabela1[[#This Row],[Valor bruto por ação R$]]</f>
        <v>7.8673694745621761E-2</v>
      </c>
      <c r="H4" s="10">
        <f>Tabela1[[#This Row],[Valor líquido (R$)]]</f>
        <v>189750000</v>
      </c>
      <c r="I4" s="7">
        <f>Tabela1[[#This Row],[Valor líquido por ação R$]]</f>
        <v>6.4905798165137946E-2</v>
      </c>
      <c r="J4" s="10"/>
      <c r="K4" s="20"/>
      <c r="L4" s="9" t="s">
        <v>8</v>
      </c>
      <c r="M4" s="8"/>
      <c r="N4" s="12"/>
    </row>
    <row r="5" spans="1:14" outlineLevel="1" x14ac:dyDescent="0.35">
      <c r="A5" s="2" t="s">
        <v>33</v>
      </c>
      <c r="B5" s="3" t="s">
        <v>32</v>
      </c>
      <c r="C5" s="2" t="str">
        <f>TEXT(Tabela1[[#This Row],[Aprovação]],"MM/DD/AAAA")</f>
        <v>09/21/2026</v>
      </c>
      <c r="D5" s="2" t="str">
        <f>TEXT(Tabela1[[#This Row],[Posição Acionária]],"MM/DD/AAAA")</f>
        <v>09/24/2026</v>
      </c>
      <c r="E5" s="2" t="str">
        <f>TEXT(Tabela1[[#This Row],[Pagamento]],"MM/DD/AAAA")</f>
        <v>02/26/2027</v>
      </c>
      <c r="F5" s="10">
        <f>Tabela1[[#This Row],[Valor bruto (R$)]]</f>
        <v>250000000</v>
      </c>
      <c r="G5" s="7">
        <f>Tabela1[[#This Row],[Valor bruto por ação R$]]</f>
        <v>8.5514885593067136E-2</v>
      </c>
      <c r="H5" s="10">
        <f>Tabela1[[#This Row],[Valor líquido (R$)]]</f>
        <v>206250000</v>
      </c>
      <c r="I5" s="7">
        <f>Tabela1[[#This Row],[Valor líquido por ação R$]]</f>
        <v>7.0549780614280383E-2</v>
      </c>
      <c r="J5" s="10"/>
      <c r="K5" s="20"/>
      <c r="L5" s="9" t="s">
        <v>8</v>
      </c>
      <c r="M5" s="8"/>
      <c r="N5" s="12"/>
    </row>
    <row r="6" spans="1:14" outlineLevel="1" x14ac:dyDescent="0.35">
      <c r="A6" s="2" t="s">
        <v>35</v>
      </c>
      <c r="B6" s="3" t="s">
        <v>32</v>
      </c>
      <c r="C6" s="2" t="str">
        <f>TEXT(Tabela1[[#This Row],[Aprovação]],"MM/DD/AAAA")</f>
        <v>10/21/2026</v>
      </c>
      <c r="D6" s="2" t="str">
        <f>TEXT(Tabela1[[#This Row],[Posição Acionária]],"MM/DD/AAAA")</f>
        <v>10/30/2026</v>
      </c>
      <c r="E6" s="2" t="str">
        <f>TEXT(Tabela1[[#This Row],[Pagamento]],"MM/DD/AAAA")</f>
        <v>03/27/2027</v>
      </c>
      <c r="F6" s="10">
        <f>Tabela1[[#This Row],[Valor bruto (R$)]]</f>
        <v>1000000000</v>
      </c>
      <c r="G6" s="7">
        <f>Tabela1[[#This Row],[Valor bruto por ação R$]]</f>
        <v>0.34205954237226854</v>
      </c>
      <c r="H6" s="10">
        <f>Tabela1[[#This Row],[Valor líquido (R$)]]</f>
        <v>1000000000</v>
      </c>
      <c r="I6" s="7">
        <f>Tabela1[[#This Row],[Valor líquido por ação R$]]</f>
        <v>0.34205954237226854</v>
      </c>
      <c r="J6" s="10"/>
      <c r="K6" s="20"/>
      <c r="L6" s="9" t="s">
        <v>8</v>
      </c>
      <c r="M6" s="8"/>
      <c r="N6" s="12"/>
    </row>
    <row r="7" spans="1:14" x14ac:dyDescent="0.35">
      <c r="A7" s="14" t="s">
        <v>14</v>
      </c>
      <c r="B7" s="15" t="s">
        <v>30</v>
      </c>
      <c r="C7" s="2"/>
      <c r="D7" s="2"/>
      <c r="E7" s="2"/>
      <c r="F7" s="16">
        <f>SUM(F4:F6)</f>
        <v>1480000000</v>
      </c>
      <c r="G7" s="17">
        <f t="shared" ref="G7:I7" si="0">SUM(G4:G6)</f>
        <v>0.50624812271095743</v>
      </c>
      <c r="H7" s="16">
        <f t="shared" si="0"/>
        <v>1396000000</v>
      </c>
      <c r="I7" s="18">
        <f t="shared" si="0"/>
        <v>0.47751512115168687</v>
      </c>
      <c r="J7" s="16"/>
      <c r="K7" s="31"/>
      <c r="L7" s="19"/>
      <c r="M7" s="19"/>
      <c r="N7" s="12"/>
    </row>
    <row r="8" spans="1:14" x14ac:dyDescent="0.35">
      <c r="A8" s="2"/>
      <c r="B8" s="3"/>
      <c r="C8" s="2"/>
      <c r="D8" s="2"/>
      <c r="E8" s="2"/>
      <c r="F8" s="4"/>
      <c r="G8" s="4"/>
      <c r="H8" s="4"/>
      <c r="I8" s="5"/>
      <c r="J8" s="10"/>
      <c r="K8" s="11"/>
      <c r="L8" s="9"/>
      <c r="M8" s="9"/>
    </row>
    <row r="9" spans="1:14" x14ac:dyDescent="0.35">
      <c r="A9" s="2"/>
      <c r="B9" s="3"/>
      <c r="C9" s="2"/>
      <c r="D9" s="2"/>
      <c r="E9" s="2"/>
      <c r="F9" s="4"/>
      <c r="G9" s="4"/>
      <c r="H9" s="4"/>
      <c r="I9" s="5"/>
      <c r="J9" s="10"/>
      <c r="K9" s="11"/>
      <c r="L9" s="9"/>
      <c r="M9" s="9"/>
    </row>
    <row r="10" spans="1:14" x14ac:dyDescent="0.35">
      <c r="A10" s="2"/>
      <c r="B10" s="3"/>
      <c r="C10" s="2"/>
      <c r="D10" s="2"/>
      <c r="E10" s="2"/>
      <c r="F10" s="4"/>
      <c r="G10" s="4"/>
      <c r="H10" s="4"/>
      <c r="I10" s="5"/>
      <c r="J10" s="10"/>
      <c r="K10" s="11"/>
      <c r="L10" s="8"/>
      <c r="M10" s="8"/>
    </row>
    <row r="11" spans="1:14" x14ac:dyDescent="0.35">
      <c r="A11" s="2"/>
      <c r="B11" s="3"/>
      <c r="C11" s="2"/>
      <c r="D11" s="2"/>
      <c r="E11" s="2"/>
      <c r="F11" s="4"/>
      <c r="G11" s="4"/>
      <c r="H11" s="4"/>
      <c r="I11" s="5"/>
      <c r="J11" s="10"/>
      <c r="K11" s="11"/>
      <c r="L11" s="8"/>
      <c r="M11" s="8"/>
    </row>
    <row r="12" spans="1:14" x14ac:dyDescent="0.35">
      <c r="A12" s="2"/>
      <c r="B12" s="3"/>
      <c r="C12" s="2"/>
      <c r="D12" s="2"/>
      <c r="E12" s="2"/>
      <c r="F12" s="4"/>
      <c r="G12" s="4"/>
      <c r="H12" s="4"/>
      <c r="I12" s="5"/>
      <c r="J12" s="10"/>
      <c r="K12" s="11"/>
      <c r="L12" s="8"/>
      <c r="M12" s="8"/>
    </row>
    <row r="13" spans="1:14" x14ac:dyDescent="0.35">
      <c r="A13" s="2"/>
      <c r="B13" s="3"/>
      <c r="C13" s="2"/>
      <c r="D13" s="2"/>
      <c r="E13" s="2"/>
      <c r="F13" s="4"/>
      <c r="G13" s="4"/>
      <c r="H13" s="4"/>
      <c r="I13" s="5"/>
      <c r="J13" s="10"/>
      <c r="K13" s="11"/>
      <c r="L13" s="8"/>
      <c r="M13" s="8"/>
    </row>
    <row r="14" spans="1:14" x14ac:dyDescent="0.35">
      <c r="A14" s="2"/>
      <c r="B14" s="3"/>
      <c r="C14" s="2"/>
      <c r="D14" s="2"/>
      <c r="E14" s="2"/>
      <c r="F14" s="4"/>
      <c r="G14" s="4"/>
      <c r="H14" s="4"/>
      <c r="I14" s="5"/>
      <c r="J14" s="10"/>
      <c r="K14" s="11"/>
      <c r="L14" s="8"/>
      <c r="M14" s="8"/>
    </row>
  </sheetData>
  <mergeCells count="1">
    <mergeCell ref="A2:M2"/>
  </mergeCells>
  <hyperlinks>
    <hyperlink ref="L4" r:id="rId1" xr:uid="{C7D16D6B-2B6F-463E-BD2C-F7F8FE2EE1B8}"/>
    <hyperlink ref="L5" r:id="rId2" xr:uid="{A01AB3E5-569C-4C4F-8831-88989F7C3ECB}"/>
    <hyperlink ref="L6" r:id="rId3" xr:uid="{78132CC9-088F-4538-BC59-16E2EBB03219}"/>
  </hyperlinks>
  <pageMargins left="0.511811024" right="0.511811024" top="0.78740157499999996" bottom="0.78740157499999996" header="0.31496062000000002" footer="0.31496062000000002"/>
  <pageSetup paperSize="9" orientation="portrait" r:id="rId4"/>
  <tableParts count="1">
    <tablePart r:id="rId5"/>
  </tableParts>
</worksheet>
</file>

<file path=docMetadata/LabelInfo.xml><?xml version="1.0" encoding="utf-8"?>
<clbl:labelList xmlns:clbl="http://schemas.microsoft.com/office/2020/mipLabelMetadata">
  <clbl:label id="{d3fed9c9-9e02-402c-91c6-79672c367b2e}" enabled="1" method="Standard" siteId="{ccd25372-eb59-436a-ad74-78a49d784c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Remuneração aos acionistas</vt:lpstr>
      <vt:lpstr>Shareholders remuneration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 Maria Araujo Bruno</dc:creator>
  <cp:lastModifiedBy>Maria Eduarda Rodrigues Gaspar</cp:lastModifiedBy>
  <dcterms:created xsi:type="dcterms:W3CDTF">2025-08-28T17:40:31Z</dcterms:created>
  <dcterms:modified xsi:type="dcterms:W3CDTF">2026-10-22T15:00:01Z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44c4c-8bf2-41f2-9034-db3445275fd9_Enabled">
    <vt:lpwstr>true</vt:lpwstr>
  </property>
  <property fmtid="{D5CDD505-2E9C-101B-9397-08002B2CF9AE}" pid="3" name="MSIP_Label_92444c4c-8bf2-41f2-9034-db3445275fd9_SetDate">
    <vt:lpwstr>2025-08-28T18:03:08Z</vt:lpwstr>
  </property>
  <property fmtid="{D5CDD505-2E9C-101B-9397-08002B2CF9AE}" pid="4" name="MSIP_Label_92444c4c-8bf2-41f2-9034-db3445275fd9_Method">
    <vt:lpwstr>Standard</vt:lpwstr>
  </property>
  <property fmtid="{D5CDD505-2E9C-101B-9397-08002B2CF9AE}" pid="5" name="MSIP_Label_92444c4c-8bf2-41f2-9034-db3445275fd9_Name">
    <vt:lpwstr>Public</vt:lpwstr>
  </property>
  <property fmtid="{D5CDD505-2E9C-101B-9397-08002B2CF9AE}" pid="6" name="MSIP_Label_92444c4c-8bf2-41f2-9034-db3445275fd9_SiteId">
    <vt:lpwstr>8a4791e4-1c14-4feb-b017-c020d95331dd</vt:lpwstr>
  </property>
  <property fmtid="{D5CDD505-2E9C-101B-9397-08002B2CF9AE}" pid="7" name="MSIP_Label_92444c4c-8bf2-41f2-9034-db3445275fd9_ActionId">
    <vt:lpwstr>720a8c25-ca68-4b94-82d4-7c67dabcedf0</vt:lpwstr>
  </property>
  <property fmtid="{D5CDD505-2E9C-101B-9397-08002B2CF9AE}" pid="8" name="MSIP_Label_92444c4c-8bf2-41f2-9034-db3445275fd9_ContentBits">
    <vt:lpwstr>0</vt:lpwstr>
  </property>
  <property fmtid="{D5CDD505-2E9C-101B-9397-08002B2CF9AE}" pid="9" name="MSIP_Label_92444c4c-8bf2-41f2-9034-db3445275fd9_Tag">
    <vt:lpwstr>10, 3, 0, 1</vt:lpwstr>
  </property>
</Properties>
</file>